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ball\Softball Statistics\Career Statistics\"/>
    </mc:Choice>
  </mc:AlternateContent>
  <xr:revisionPtr revIDLastSave="0" documentId="13_ncr:1_{975DD4F4-1BDB-4077-AD02-D443EA52464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re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43" i="1"/>
  <c r="E42" i="1"/>
  <c r="E47" i="1"/>
  <c r="E46" i="1"/>
  <c r="V48" i="1"/>
  <c r="U48" i="1"/>
  <c r="T45" i="1"/>
  <c r="T47" i="1"/>
  <c r="T46" i="1"/>
  <c r="S48" i="1"/>
  <c r="R48" i="1"/>
  <c r="Q48" i="1"/>
  <c r="P48" i="1"/>
  <c r="O48" i="1"/>
  <c r="N48" i="1"/>
  <c r="M48" i="1"/>
  <c r="L48" i="1"/>
  <c r="C48" i="1"/>
  <c r="D48" i="1"/>
  <c r="F48" i="1"/>
  <c r="G48" i="1"/>
  <c r="H48" i="1"/>
  <c r="I48" i="1"/>
  <c r="J48" i="1"/>
  <c r="K48" i="1"/>
  <c r="Q35" i="1"/>
  <c r="Q34" i="1"/>
  <c r="V33" i="1"/>
  <c r="U33" i="1"/>
  <c r="Q33" i="1"/>
  <c r="W33" i="1" s="1"/>
  <c r="Q32" i="1"/>
  <c r="V31" i="1"/>
  <c r="U31" i="1"/>
  <c r="Q31" i="1"/>
  <c r="W31" i="1" s="1"/>
  <c r="V30" i="1"/>
  <c r="U30" i="1"/>
  <c r="Q30" i="1"/>
  <c r="W30" i="1" s="1"/>
  <c r="V29" i="1"/>
  <c r="U29" i="1"/>
  <c r="Q29" i="1"/>
  <c r="W29" i="1" s="1"/>
  <c r="V28" i="1"/>
  <c r="U28" i="1"/>
  <c r="Q28" i="1"/>
  <c r="W28" i="1" s="1"/>
  <c r="V27" i="1"/>
  <c r="U27" i="1"/>
  <c r="Q27" i="1"/>
  <c r="W27" i="1" s="1"/>
  <c r="U26" i="1"/>
  <c r="Q26" i="1"/>
  <c r="Q24" i="1"/>
  <c r="U23" i="1"/>
  <c r="Q23" i="1"/>
  <c r="Q22" i="1"/>
  <c r="V21" i="1"/>
  <c r="U21" i="1"/>
  <c r="Q21" i="1"/>
  <c r="W21" i="1" s="1"/>
  <c r="X31" i="1" l="1"/>
  <c r="X33" i="1"/>
  <c r="X21" i="1"/>
  <c r="X27" i="1"/>
  <c r="X28" i="1"/>
  <c r="X29" i="1"/>
  <c r="X30" i="1"/>
  <c r="T44" i="1"/>
  <c r="T43" i="1"/>
  <c r="T42" i="1"/>
  <c r="E48" i="1"/>
  <c r="W20" i="1"/>
  <c r="V20" i="1"/>
  <c r="U20" i="1"/>
  <c r="Q20" i="1"/>
  <c r="W19" i="1"/>
  <c r="V19" i="1"/>
  <c r="U19" i="1"/>
  <c r="Q19" i="1"/>
  <c r="W18" i="1"/>
  <c r="V18" i="1"/>
  <c r="U18" i="1"/>
  <c r="Q18" i="1"/>
  <c r="W17" i="1"/>
  <c r="V17" i="1"/>
  <c r="U17" i="1"/>
  <c r="Q17" i="1"/>
  <c r="V16" i="1"/>
  <c r="U16" i="1"/>
  <c r="Q16" i="1"/>
  <c r="W16" i="1" s="1"/>
  <c r="W15" i="1"/>
  <c r="V15" i="1"/>
  <c r="X15" i="1" s="1"/>
  <c r="U15" i="1"/>
  <c r="Q15" i="1"/>
  <c r="V14" i="1"/>
  <c r="U14" i="1"/>
  <c r="Q14" i="1"/>
  <c r="W14" i="1" s="1"/>
  <c r="V13" i="1"/>
  <c r="U13" i="1"/>
  <c r="Q13" i="1"/>
  <c r="W13" i="1" s="1"/>
  <c r="V12" i="1"/>
  <c r="U12" i="1"/>
  <c r="Q12" i="1"/>
  <c r="W12" i="1" s="1"/>
  <c r="V11" i="1"/>
  <c r="U11" i="1"/>
  <c r="Q11" i="1"/>
  <c r="W11" i="1" s="1"/>
  <c r="V10" i="1"/>
  <c r="U10" i="1"/>
  <c r="Q10" i="1"/>
  <c r="W10" i="1" s="1"/>
  <c r="V9" i="1"/>
  <c r="U9" i="1"/>
  <c r="Q9" i="1"/>
  <c r="W9" i="1" s="1"/>
  <c r="V8" i="1"/>
  <c r="U8" i="1"/>
  <c r="Q8" i="1"/>
  <c r="W8" i="1" s="1"/>
  <c r="V7" i="1"/>
  <c r="U7" i="1"/>
  <c r="Q7" i="1"/>
  <c r="W7" i="1" s="1"/>
  <c r="T48" i="1" l="1"/>
  <c r="X14" i="1"/>
  <c r="X10" i="1"/>
  <c r="X17" i="1"/>
  <c r="X9" i="1"/>
  <c r="X11" i="1"/>
  <c r="X18" i="1"/>
  <c r="X12" i="1"/>
  <c r="X20" i="1"/>
  <c r="X8" i="1"/>
  <c r="X13" i="1"/>
  <c r="X19" i="1"/>
  <c r="X16" i="1"/>
  <c r="X7" i="1"/>
</calcChain>
</file>

<file path=xl/sharedStrings.xml><?xml version="1.0" encoding="utf-8"?>
<sst xmlns="http://schemas.openxmlformats.org/spreadsheetml/2006/main" count="152" uniqueCount="104">
  <si>
    <t>Batting &amp; Fielding</t>
  </si>
  <si>
    <t>Catching Statistics</t>
  </si>
  <si>
    <t>Games</t>
  </si>
  <si>
    <t>Plate</t>
  </si>
  <si>
    <t>Total</t>
  </si>
  <si>
    <t>Stolen</t>
  </si>
  <si>
    <t>Batting</t>
  </si>
  <si>
    <t>On Base</t>
  </si>
  <si>
    <t>Slugging</t>
  </si>
  <si>
    <t>Fielding</t>
  </si>
  <si>
    <t>Steal</t>
  </si>
  <si>
    <t>Pass</t>
  </si>
  <si>
    <t>Player</t>
  </si>
  <si>
    <t>Position</t>
  </si>
  <si>
    <t>Played</t>
  </si>
  <si>
    <t>Started</t>
  </si>
  <si>
    <t>Appearances</t>
  </si>
  <si>
    <t>At Bats</t>
  </si>
  <si>
    <t>1B</t>
  </si>
  <si>
    <t>2B</t>
  </si>
  <si>
    <t>3B</t>
  </si>
  <si>
    <t>HR</t>
  </si>
  <si>
    <t>BB</t>
  </si>
  <si>
    <t>HBP</t>
  </si>
  <si>
    <t>Sacrifice</t>
  </si>
  <si>
    <t>Bases</t>
  </si>
  <si>
    <t>RBI</t>
  </si>
  <si>
    <t>SO</t>
  </si>
  <si>
    <t>Average</t>
  </si>
  <si>
    <t>Percentage</t>
  </si>
  <si>
    <t>Plus Slugging</t>
  </si>
  <si>
    <t>Attempts</t>
  </si>
  <si>
    <t>Put Outs</t>
  </si>
  <si>
    <t>Assists</t>
  </si>
  <si>
    <t>Errors</t>
  </si>
  <si>
    <t>Balls</t>
  </si>
  <si>
    <t xml:space="preserve"> </t>
  </si>
  <si>
    <t>Pitching</t>
  </si>
  <si>
    <t>Save</t>
  </si>
  <si>
    <t>Innings</t>
  </si>
  <si>
    <t>Earned</t>
  </si>
  <si>
    <t>Strike</t>
  </si>
  <si>
    <t>Wild</t>
  </si>
  <si>
    <t>Opp.</t>
  </si>
  <si>
    <t>Opp</t>
  </si>
  <si>
    <t>Win</t>
  </si>
  <si>
    <t>Loss</t>
  </si>
  <si>
    <t>ERA</t>
  </si>
  <si>
    <t xml:space="preserve"> Games</t>
  </si>
  <si>
    <t>Saved</t>
  </si>
  <si>
    <t>Opport.</t>
  </si>
  <si>
    <t>Pitched</t>
  </si>
  <si>
    <t>Hits</t>
  </si>
  <si>
    <t>Runs</t>
  </si>
  <si>
    <t>Outs</t>
  </si>
  <si>
    <t>Pitches</t>
  </si>
  <si>
    <t>AFMS Softball Player Career Statistics</t>
  </si>
  <si>
    <t>Hellner, Melanie</t>
  </si>
  <si>
    <t>Keenan, Isabelle</t>
  </si>
  <si>
    <t>Lassalle, Grace</t>
  </si>
  <si>
    <t>Laughlin, Gabriella</t>
  </si>
  <si>
    <t>Lawrence, Kami</t>
  </si>
  <si>
    <t>Lotman, Nevaeh</t>
  </si>
  <si>
    <t>Majka, Allie</t>
  </si>
  <si>
    <t>Russell, Ally</t>
  </si>
  <si>
    <t>Sharp, Maryssa</t>
  </si>
  <si>
    <t>Smith, Keira</t>
  </si>
  <si>
    <t>Tran, Trinity</t>
  </si>
  <si>
    <t>Thomas, Kara</t>
  </si>
  <si>
    <t>Wachter, Taylor</t>
  </si>
  <si>
    <t>Woods, Hailey</t>
  </si>
  <si>
    <t>Totals</t>
  </si>
  <si>
    <t>Fielder</t>
  </si>
  <si>
    <t>Choice</t>
  </si>
  <si>
    <t>Strikes</t>
  </si>
  <si>
    <t>Year(s)</t>
  </si>
  <si>
    <t>Outfield</t>
  </si>
  <si>
    <t>Third Base</t>
  </si>
  <si>
    <t>Infield</t>
  </si>
  <si>
    <t>Catcher</t>
  </si>
  <si>
    <t>Shortstop</t>
  </si>
  <si>
    <t>Infield/Outfield</t>
  </si>
  <si>
    <t>2019-2020</t>
  </si>
  <si>
    <t>Brianna Spero</t>
  </si>
  <si>
    <t>Utility</t>
  </si>
  <si>
    <t>Maeli Johnson</t>
  </si>
  <si>
    <t>IF/OF</t>
  </si>
  <si>
    <t>Lena Salerno</t>
  </si>
  <si>
    <t>Kayla Delitizia</t>
  </si>
  <si>
    <t>Jocelyn Burkhardt</t>
  </si>
  <si>
    <t>C</t>
  </si>
  <si>
    <t>Paige Frasz</t>
  </si>
  <si>
    <t>Sydney Joyce</t>
  </si>
  <si>
    <t>Hannah Rooney</t>
  </si>
  <si>
    <t>Sadie Puckett</t>
  </si>
  <si>
    <t>Santhoshini Radhakrishnan</t>
  </si>
  <si>
    <t>Skye Zenni</t>
  </si>
  <si>
    <t>Brooke Koester</t>
  </si>
  <si>
    <t>McKenna Hartman</t>
  </si>
  <si>
    <t>Mikaylen Robinson</t>
  </si>
  <si>
    <t>Juliana Cascino</t>
  </si>
  <si>
    <t>Spero, Brianna</t>
  </si>
  <si>
    <t>Hartman, McKenna</t>
  </si>
  <si>
    <t>Joyce, Sydney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</si>
</sst>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workbookViewId="0"/>
  </sheetViews>
  <sheetFormatPr defaultRowHeight="14.5" x14ac:dyDescent="0.35"/>
  <cols>
    <col min="2" max="2" width="24.54296875" customWidth="1"/>
    <col min="3" max="3" width="15" customWidth="1"/>
    <col min="6" max="6" width="13.6328125" customWidth="1"/>
    <col min="20" max="20" width="11.453125" customWidth="1"/>
    <col min="22" max="22" width="12.81640625" customWidth="1"/>
    <col min="23" max="23" width="13.54296875" customWidth="1"/>
    <col min="24" max="24" width="13.6328125" customWidth="1"/>
    <col min="25" max="25" width="10.81640625" customWidth="1"/>
  </cols>
  <sheetData>
    <row r="1" spans="1:31" x14ac:dyDescent="0.35">
      <c r="B1" s="14" t="s">
        <v>56</v>
      </c>
      <c r="C1" s="14"/>
      <c r="D1" s="14"/>
      <c r="E1" s="14"/>
    </row>
    <row r="3" spans="1:31" x14ac:dyDescent="0.35">
      <c r="B3" s="8" t="s">
        <v>0</v>
      </c>
    </row>
    <row r="4" spans="1:31" x14ac:dyDescent="0.35">
      <c r="AA4" s="1" t="s">
        <v>36</v>
      </c>
      <c r="AB4" s="1"/>
      <c r="AC4" s="14" t="s">
        <v>1</v>
      </c>
      <c r="AD4" s="14"/>
      <c r="AE4" s="14"/>
    </row>
    <row r="5" spans="1:31" x14ac:dyDescent="0.35">
      <c r="B5" s="6"/>
      <c r="C5" s="6"/>
      <c r="D5" s="6" t="s">
        <v>2</v>
      </c>
      <c r="E5" s="6" t="s">
        <v>2</v>
      </c>
      <c r="F5" s="6" t="s">
        <v>3</v>
      </c>
      <c r="G5" s="6"/>
      <c r="H5" s="6"/>
      <c r="I5" s="6"/>
      <c r="J5" s="6"/>
      <c r="K5" s="6"/>
      <c r="L5" s="6"/>
      <c r="M5" s="6"/>
      <c r="N5" s="6"/>
      <c r="O5" s="6"/>
      <c r="P5" s="6" t="s">
        <v>72</v>
      </c>
      <c r="Q5" s="6" t="s">
        <v>4</v>
      </c>
      <c r="R5" s="6"/>
      <c r="S5" s="6"/>
      <c r="T5" s="6" t="s">
        <v>5</v>
      </c>
      <c r="U5" s="6" t="s">
        <v>6</v>
      </c>
      <c r="V5" s="6" t="s">
        <v>7</v>
      </c>
      <c r="W5" s="6" t="s">
        <v>8</v>
      </c>
      <c r="X5" s="6" t="s">
        <v>7</v>
      </c>
      <c r="Y5" s="6" t="s">
        <v>9</v>
      </c>
      <c r="Z5" s="7"/>
      <c r="AA5" s="7"/>
      <c r="AB5" s="7"/>
      <c r="AC5" s="6" t="s">
        <v>10</v>
      </c>
      <c r="AD5" s="6" t="s">
        <v>5</v>
      </c>
      <c r="AE5" s="6" t="s">
        <v>11</v>
      </c>
    </row>
    <row r="6" spans="1:31" x14ac:dyDescent="0.35">
      <c r="A6" s="12" t="s">
        <v>75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53</v>
      </c>
      <c r="I6" s="6" t="s">
        <v>18</v>
      </c>
      <c r="J6" s="6" t="s">
        <v>19</v>
      </c>
      <c r="K6" s="6" t="s">
        <v>20</v>
      </c>
      <c r="L6" s="6" t="s">
        <v>21</v>
      </c>
      <c r="M6" s="6" t="s">
        <v>22</v>
      </c>
      <c r="N6" s="6" t="s">
        <v>23</v>
      </c>
      <c r="O6" s="6" t="s">
        <v>24</v>
      </c>
      <c r="P6" s="6" t="s">
        <v>73</v>
      </c>
      <c r="Q6" s="6" t="s">
        <v>25</v>
      </c>
      <c r="R6" s="6" t="s">
        <v>26</v>
      </c>
      <c r="S6" s="6" t="s">
        <v>27</v>
      </c>
      <c r="T6" s="6" t="s">
        <v>25</v>
      </c>
      <c r="U6" s="6" t="s">
        <v>28</v>
      </c>
      <c r="V6" s="6" t="s">
        <v>29</v>
      </c>
      <c r="W6" s="6" t="s">
        <v>29</v>
      </c>
      <c r="X6" s="6" t="s">
        <v>30</v>
      </c>
      <c r="Y6" s="6" t="s">
        <v>31</v>
      </c>
      <c r="Z6" s="6" t="s">
        <v>32</v>
      </c>
      <c r="AA6" s="6" t="s">
        <v>33</v>
      </c>
      <c r="AB6" s="6" t="s">
        <v>34</v>
      </c>
      <c r="AC6" s="6" t="s">
        <v>31</v>
      </c>
      <c r="AD6" s="6" t="s">
        <v>25</v>
      </c>
      <c r="AE6" s="6" t="s">
        <v>35</v>
      </c>
    </row>
    <row r="7" spans="1:31" x14ac:dyDescent="0.35">
      <c r="A7" s="12">
        <v>2019</v>
      </c>
      <c r="B7" s="2" t="s">
        <v>70</v>
      </c>
      <c r="C7" s="4" t="s">
        <v>78</v>
      </c>
      <c r="D7" s="2">
        <v>14</v>
      </c>
      <c r="E7" s="2">
        <v>13</v>
      </c>
      <c r="F7" s="2">
        <v>38</v>
      </c>
      <c r="G7" s="2">
        <v>21</v>
      </c>
      <c r="H7" s="2">
        <v>6</v>
      </c>
      <c r="I7" s="2">
        <v>8</v>
      </c>
      <c r="J7" s="2">
        <v>2</v>
      </c>
      <c r="K7" s="2">
        <v>0</v>
      </c>
      <c r="L7" s="2">
        <v>0</v>
      </c>
      <c r="M7" s="2">
        <v>11</v>
      </c>
      <c r="N7" s="2">
        <v>1</v>
      </c>
      <c r="O7" s="2">
        <v>0</v>
      </c>
      <c r="P7" s="2">
        <v>0</v>
      </c>
      <c r="Q7" s="2">
        <f t="shared" ref="Q7:Q20" si="0">SUM(I7+J7*2+K7*3+L7*4+M7)</f>
        <v>23</v>
      </c>
      <c r="R7" s="2">
        <v>4</v>
      </c>
      <c r="S7" s="2">
        <v>5</v>
      </c>
      <c r="T7" s="2">
        <v>6</v>
      </c>
      <c r="U7" s="3">
        <f t="shared" ref="U7:U17" si="1">SUM(I7:L7)/G7</f>
        <v>0.47619047619047616</v>
      </c>
      <c r="V7" s="3">
        <f t="shared" ref="V7:V20" si="2">SUM(I7:N7)/F7</f>
        <v>0.57894736842105265</v>
      </c>
      <c r="W7" s="3">
        <f t="shared" ref="W7:W14" si="3">SUM(Q7)/G7</f>
        <v>1.0952380952380953</v>
      </c>
      <c r="X7" s="3">
        <f t="shared" ref="X7:X20" si="4">SUM(V7:W7)</f>
        <v>1.674185463659148</v>
      </c>
      <c r="Y7" s="2">
        <v>32</v>
      </c>
      <c r="Z7" s="2">
        <v>18</v>
      </c>
      <c r="AA7" s="2">
        <v>9</v>
      </c>
      <c r="AB7" s="2">
        <v>7</v>
      </c>
    </row>
    <row r="8" spans="1:31" x14ac:dyDescent="0.35">
      <c r="A8" s="12">
        <v>2019</v>
      </c>
      <c r="B8" s="2" t="s">
        <v>58</v>
      </c>
      <c r="C8" s="4" t="s">
        <v>77</v>
      </c>
      <c r="D8" s="2">
        <v>14</v>
      </c>
      <c r="E8" s="2">
        <v>14</v>
      </c>
      <c r="F8" s="2">
        <v>38</v>
      </c>
      <c r="G8" s="2">
        <v>27</v>
      </c>
      <c r="H8" s="2">
        <v>5</v>
      </c>
      <c r="I8" s="2">
        <v>10</v>
      </c>
      <c r="J8" s="2">
        <v>0</v>
      </c>
      <c r="K8" s="2">
        <v>0</v>
      </c>
      <c r="L8" s="2">
        <v>0</v>
      </c>
      <c r="M8" s="2">
        <v>7</v>
      </c>
      <c r="N8" s="2">
        <v>1</v>
      </c>
      <c r="O8" s="2">
        <v>0</v>
      </c>
      <c r="P8" s="2">
        <v>2</v>
      </c>
      <c r="Q8" s="2">
        <f t="shared" si="0"/>
        <v>17</v>
      </c>
      <c r="R8" s="2">
        <v>6</v>
      </c>
      <c r="S8" s="2">
        <v>4</v>
      </c>
      <c r="T8" s="2">
        <v>5</v>
      </c>
      <c r="U8" s="3">
        <f t="shared" si="1"/>
        <v>0.37037037037037035</v>
      </c>
      <c r="V8" s="3">
        <f t="shared" si="2"/>
        <v>0.47368421052631576</v>
      </c>
      <c r="W8" s="3">
        <f t="shared" si="3"/>
        <v>0.62962962962962965</v>
      </c>
      <c r="X8" s="3">
        <f t="shared" si="4"/>
        <v>1.1033138401559455</v>
      </c>
      <c r="Y8" s="2">
        <v>39</v>
      </c>
      <c r="Z8" s="2">
        <v>20</v>
      </c>
      <c r="AA8" s="2">
        <v>19</v>
      </c>
      <c r="AB8" s="2">
        <v>1</v>
      </c>
      <c r="AC8" s="2"/>
      <c r="AD8" s="2"/>
      <c r="AE8" s="2"/>
    </row>
    <row r="9" spans="1:31" x14ac:dyDescent="0.35">
      <c r="A9" s="12">
        <v>2019</v>
      </c>
      <c r="B9" s="2" t="s">
        <v>61</v>
      </c>
      <c r="C9" s="4" t="s">
        <v>76</v>
      </c>
      <c r="D9" s="2">
        <v>13</v>
      </c>
      <c r="E9" s="2">
        <v>11</v>
      </c>
      <c r="F9" s="2">
        <v>21</v>
      </c>
      <c r="G9" s="2">
        <v>15</v>
      </c>
      <c r="H9" s="2">
        <v>2</v>
      </c>
      <c r="I9" s="2">
        <v>3</v>
      </c>
      <c r="J9" s="2">
        <v>0</v>
      </c>
      <c r="K9" s="2">
        <v>0</v>
      </c>
      <c r="L9" s="2">
        <v>0</v>
      </c>
      <c r="M9" s="2">
        <v>3</v>
      </c>
      <c r="N9" s="2">
        <v>1</v>
      </c>
      <c r="O9" s="2">
        <v>0</v>
      </c>
      <c r="P9" s="2">
        <v>0</v>
      </c>
      <c r="Q9" s="2">
        <f t="shared" si="0"/>
        <v>6</v>
      </c>
      <c r="R9" s="2">
        <v>1</v>
      </c>
      <c r="S9" s="2">
        <v>9</v>
      </c>
      <c r="T9" s="2">
        <v>0</v>
      </c>
      <c r="U9" s="3">
        <f t="shared" si="1"/>
        <v>0.2</v>
      </c>
      <c r="V9" s="3">
        <f t="shared" si="2"/>
        <v>0.33333333333333331</v>
      </c>
      <c r="W9" s="3">
        <f t="shared" si="3"/>
        <v>0.4</v>
      </c>
      <c r="X9" s="3">
        <f t="shared" si="4"/>
        <v>0.73333333333333339</v>
      </c>
      <c r="Y9" s="2">
        <v>7</v>
      </c>
      <c r="Z9" s="2">
        <v>3</v>
      </c>
      <c r="AA9" s="2">
        <v>2</v>
      </c>
      <c r="AB9" s="2">
        <v>2</v>
      </c>
      <c r="AC9" s="2"/>
      <c r="AD9" s="2"/>
      <c r="AE9" s="2"/>
    </row>
    <row r="10" spans="1:31" x14ac:dyDescent="0.35">
      <c r="A10" s="12">
        <v>2019</v>
      </c>
      <c r="B10" s="2" t="s">
        <v>62</v>
      </c>
      <c r="C10" s="4" t="s">
        <v>81</v>
      </c>
      <c r="D10" s="2">
        <v>11</v>
      </c>
      <c r="E10" s="2">
        <v>3</v>
      </c>
      <c r="F10" s="2">
        <v>12</v>
      </c>
      <c r="G10" s="2">
        <v>5</v>
      </c>
      <c r="H10" s="2">
        <v>2</v>
      </c>
      <c r="I10" s="2">
        <v>1</v>
      </c>
      <c r="J10" s="2">
        <v>0</v>
      </c>
      <c r="K10" s="2">
        <v>0</v>
      </c>
      <c r="L10" s="2">
        <v>0</v>
      </c>
      <c r="M10" s="2">
        <v>4</v>
      </c>
      <c r="N10" s="2">
        <v>0</v>
      </c>
      <c r="O10" s="2">
        <v>0</v>
      </c>
      <c r="P10" s="2">
        <v>0</v>
      </c>
      <c r="Q10" s="2">
        <f t="shared" si="0"/>
        <v>5</v>
      </c>
      <c r="R10" s="2">
        <v>2</v>
      </c>
      <c r="S10" s="2">
        <v>5</v>
      </c>
      <c r="T10" s="2">
        <v>0</v>
      </c>
      <c r="U10" s="3">
        <f t="shared" si="1"/>
        <v>0.2</v>
      </c>
      <c r="V10" s="3">
        <f t="shared" si="2"/>
        <v>0.41666666666666669</v>
      </c>
      <c r="W10" s="3">
        <f t="shared" si="3"/>
        <v>1</v>
      </c>
      <c r="X10" s="3">
        <f t="shared" si="4"/>
        <v>1.4166666666666667</v>
      </c>
      <c r="Y10" s="2">
        <v>4</v>
      </c>
      <c r="Z10" s="2">
        <v>3</v>
      </c>
      <c r="AA10" s="2">
        <v>1</v>
      </c>
      <c r="AB10" s="2">
        <v>0</v>
      </c>
      <c r="AC10" s="2"/>
      <c r="AD10" s="2"/>
      <c r="AE10" s="2"/>
    </row>
    <row r="11" spans="1:31" x14ac:dyDescent="0.35">
      <c r="A11" s="12">
        <v>2019</v>
      </c>
      <c r="B11" s="2" t="s">
        <v>64</v>
      </c>
      <c r="C11" s="4" t="s">
        <v>80</v>
      </c>
      <c r="D11" s="2">
        <v>14</v>
      </c>
      <c r="E11" s="2">
        <v>13</v>
      </c>
      <c r="F11" s="2">
        <v>32</v>
      </c>
      <c r="G11" s="2">
        <v>17</v>
      </c>
      <c r="H11" s="2">
        <v>5</v>
      </c>
      <c r="I11" s="2">
        <v>2</v>
      </c>
      <c r="J11" s="2">
        <v>1</v>
      </c>
      <c r="K11" s="2">
        <v>0</v>
      </c>
      <c r="L11" s="2">
        <v>0</v>
      </c>
      <c r="M11" s="2">
        <v>4</v>
      </c>
      <c r="N11" s="2">
        <v>7</v>
      </c>
      <c r="O11" s="2">
        <v>0</v>
      </c>
      <c r="P11" s="2">
        <v>1</v>
      </c>
      <c r="Q11" s="2">
        <f t="shared" si="0"/>
        <v>8</v>
      </c>
      <c r="R11" s="2">
        <v>3</v>
      </c>
      <c r="S11" s="2">
        <v>11</v>
      </c>
      <c r="T11" s="2">
        <v>1</v>
      </c>
      <c r="U11" s="3">
        <f t="shared" si="1"/>
        <v>0.17647058823529413</v>
      </c>
      <c r="V11" s="3">
        <f t="shared" si="2"/>
        <v>0.4375</v>
      </c>
      <c r="W11" s="3">
        <f t="shared" si="3"/>
        <v>0.47058823529411764</v>
      </c>
      <c r="X11" s="3">
        <f t="shared" si="4"/>
        <v>0.90808823529411764</v>
      </c>
      <c r="Y11" s="2">
        <v>38</v>
      </c>
      <c r="Z11" s="2">
        <v>10</v>
      </c>
      <c r="AA11" s="2">
        <v>22</v>
      </c>
      <c r="AB11" s="2">
        <v>11</v>
      </c>
      <c r="AC11" s="2"/>
      <c r="AD11" s="2"/>
      <c r="AE11" s="2"/>
    </row>
    <row r="12" spans="1:31" x14ac:dyDescent="0.35">
      <c r="A12" s="12">
        <v>2019</v>
      </c>
      <c r="B12" s="2" t="s">
        <v>63</v>
      </c>
      <c r="C12" s="4" t="s">
        <v>81</v>
      </c>
      <c r="D12" s="2">
        <v>14</v>
      </c>
      <c r="E12" s="2">
        <v>13</v>
      </c>
      <c r="F12" s="2">
        <v>24</v>
      </c>
      <c r="G12" s="2">
        <v>18</v>
      </c>
      <c r="H12" s="2">
        <v>3</v>
      </c>
      <c r="I12" s="2">
        <v>3</v>
      </c>
      <c r="J12" s="2">
        <v>0</v>
      </c>
      <c r="K12" s="2">
        <v>0</v>
      </c>
      <c r="L12" s="2">
        <v>0</v>
      </c>
      <c r="M12" s="2">
        <v>4</v>
      </c>
      <c r="N12" s="2">
        <v>0</v>
      </c>
      <c r="O12" s="2">
        <v>0</v>
      </c>
      <c r="P12" s="2">
        <v>1</v>
      </c>
      <c r="Q12" s="2">
        <f t="shared" si="0"/>
        <v>7</v>
      </c>
      <c r="R12" s="2">
        <v>2</v>
      </c>
      <c r="S12" s="2">
        <v>7</v>
      </c>
      <c r="T12" s="2">
        <v>0</v>
      </c>
      <c r="U12" s="3">
        <f t="shared" si="1"/>
        <v>0.16666666666666666</v>
      </c>
      <c r="V12" s="3">
        <f t="shared" si="2"/>
        <v>0.29166666666666669</v>
      </c>
      <c r="W12" s="3">
        <f t="shared" si="3"/>
        <v>0.3888888888888889</v>
      </c>
      <c r="X12" s="3">
        <f t="shared" si="4"/>
        <v>0.68055555555555558</v>
      </c>
      <c r="Y12" s="2">
        <v>31</v>
      </c>
      <c r="Z12" s="2">
        <v>26</v>
      </c>
      <c r="AA12" s="2">
        <v>5</v>
      </c>
      <c r="AB12" s="2">
        <v>4</v>
      </c>
      <c r="AC12" s="2"/>
      <c r="AD12" s="2"/>
      <c r="AE12" s="2"/>
    </row>
    <row r="13" spans="1:31" x14ac:dyDescent="0.35">
      <c r="A13" s="12" t="s">
        <v>82</v>
      </c>
      <c r="B13" s="2" t="s">
        <v>69</v>
      </c>
      <c r="C13" s="4" t="s">
        <v>76</v>
      </c>
      <c r="D13" s="2">
        <v>16</v>
      </c>
      <c r="E13" s="2">
        <v>6</v>
      </c>
      <c r="F13" s="2">
        <v>16</v>
      </c>
      <c r="G13" s="2">
        <v>14</v>
      </c>
      <c r="H13" s="2">
        <v>2</v>
      </c>
      <c r="I13" s="2">
        <v>1</v>
      </c>
      <c r="J13" s="2">
        <v>1</v>
      </c>
      <c r="K13" s="2">
        <v>0</v>
      </c>
      <c r="L13" s="2">
        <v>0</v>
      </c>
      <c r="M13" s="2">
        <v>1</v>
      </c>
      <c r="N13" s="2">
        <v>1</v>
      </c>
      <c r="O13" s="2">
        <v>0</v>
      </c>
      <c r="P13" s="2">
        <v>0</v>
      </c>
      <c r="Q13" s="2">
        <f t="shared" si="0"/>
        <v>4</v>
      </c>
      <c r="R13" s="2">
        <v>3</v>
      </c>
      <c r="S13" s="2">
        <v>12</v>
      </c>
      <c r="T13" s="2">
        <v>0</v>
      </c>
      <c r="U13" s="3">
        <f t="shared" si="1"/>
        <v>0.14285714285714285</v>
      </c>
      <c r="V13" s="3">
        <f t="shared" si="2"/>
        <v>0.25</v>
      </c>
      <c r="W13" s="3">
        <f t="shared" si="3"/>
        <v>0.2857142857142857</v>
      </c>
      <c r="X13" s="3">
        <f t="shared" si="4"/>
        <v>0.5357142857142857</v>
      </c>
      <c r="Y13" s="2">
        <v>10</v>
      </c>
      <c r="Z13" s="2">
        <v>6</v>
      </c>
      <c r="AA13" s="2">
        <v>0</v>
      </c>
      <c r="AB13" s="2">
        <v>4</v>
      </c>
      <c r="AC13" s="2" t="s">
        <v>36</v>
      </c>
      <c r="AD13" s="2"/>
      <c r="AE13" s="2"/>
    </row>
    <row r="14" spans="1:31" x14ac:dyDescent="0.35">
      <c r="A14" s="12">
        <v>2019</v>
      </c>
      <c r="B14" s="2" t="s">
        <v>65</v>
      </c>
      <c r="C14" s="4" t="s">
        <v>79</v>
      </c>
      <c r="D14" s="2">
        <v>14</v>
      </c>
      <c r="E14" s="2">
        <v>11</v>
      </c>
      <c r="F14" s="2">
        <v>22</v>
      </c>
      <c r="G14" s="2">
        <v>16</v>
      </c>
      <c r="H14" s="2">
        <v>1</v>
      </c>
      <c r="I14" s="2">
        <v>2</v>
      </c>
      <c r="J14" s="2">
        <v>0</v>
      </c>
      <c r="K14" s="2">
        <v>0</v>
      </c>
      <c r="L14" s="2">
        <v>0</v>
      </c>
      <c r="M14" s="2">
        <v>4</v>
      </c>
      <c r="N14" s="2">
        <v>0</v>
      </c>
      <c r="O14" s="2">
        <v>0</v>
      </c>
      <c r="P14" s="2">
        <v>1</v>
      </c>
      <c r="Q14" s="2">
        <f t="shared" si="0"/>
        <v>6</v>
      </c>
      <c r="R14" s="2">
        <v>3</v>
      </c>
      <c r="S14" s="2">
        <v>8</v>
      </c>
      <c r="T14" s="2">
        <v>0</v>
      </c>
      <c r="U14" s="3">
        <f t="shared" si="1"/>
        <v>0.125</v>
      </c>
      <c r="V14" s="3">
        <f t="shared" si="2"/>
        <v>0.27272727272727271</v>
      </c>
      <c r="W14" s="3">
        <f t="shared" si="3"/>
        <v>0.375</v>
      </c>
      <c r="X14" s="3">
        <f t="shared" si="4"/>
        <v>0.64772727272727271</v>
      </c>
      <c r="Y14" s="2">
        <v>7</v>
      </c>
      <c r="Z14" s="2">
        <v>21</v>
      </c>
      <c r="AA14" s="2">
        <v>0</v>
      </c>
      <c r="AB14" s="2">
        <v>8</v>
      </c>
      <c r="AC14" s="2">
        <v>40</v>
      </c>
      <c r="AD14" s="2">
        <v>40</v>
      </c>
      <c r="AE14" s="2">
        <v>62</v>
      </c>
    </row>
    <row r="15" spans="1:31" x14ac:dyDescent="0.35">
      <c r="A15" s="12">
        <v>2019</v>
      </c>
      <c r="B15" s="2" t="s">
        <v>66</v>
      </c>
      <c r="C15" s="4" t="s">
        <v>76</v>
      </c>
      <c r="D15" s="2">
        <v>13</v>
      </c>
      <c r="E15" s="2">
        <v>3</v>
      </c>
      <c r="F15" s="2">
        <v>11</v>
      </c>
      <c r="G15" s="2">
        <v>8</v>
      </c>
      <c r="H15" s="2">
        <v>1</v>
      </c>
      <c r="I15" s="2">
        <v>1</v>
      </c>
      <c r="J15" s="2">
        <v>0</v>
      </c>
      <c r="K15" s="2">
        <v>0</v>
      </c>
      <c r="L15" s="2">
        <v>0</v>
      </c>
      <c r="M15" s="2">
        <v>2</v>
      </c>
      <c r="N15" s="2">
        <v>0</v>
      </c>
      <c r="O15" s="2">
        <v>0</v>
      </c>
      <c r="P15" s="2">
        <v>1</v>
      </c>
      <c r="Q15" s="2">
        <f t="shared" si="0"/>
        <v>3</v>
      </c>
      <c r="R15" s="2">
        <v>2</v>
      </c>
      <c r="S15" s="2">
        <v>7</v>
      </c>
      <c r="T15" s="2">
        <v>0</v>
      </c>
      <c r="U15" s="3">
        <f t="shared" si="1"/>
        <v>0.125</v>
      </c>
      <c r="V15" s="3">
        <f t="shared" si="2"/>
        <v>0.27272727272727271</v>
      </c>
      <c r="W15" s="3">
        <f>IFERROR((K15:N15)/J15,0)</f>
        <v>0</v>
      </c>
      <c r="X15" s="3">
        <f t="shared" si="4"/>
        <v>0.27272727272727271</v>
      </c>
      <c r="Y15" s="2">
        <v>4</v>
      </c>
      <c r="Z15" s="2">
        <v>2</v>
      </c>
      <c r="AA15" s="2">
        <v>0</v>
      </c>
      <c r="AB15" s="2">
        <v>3</v>
      </c>
      <c r="AC15" s="2"/>
      <c r="AD15" s="2"/>
      <c r="AE15" s="2"/>
    </row>
    <row r="16" spans="1:31" x14ac:dyDescent="0.35">
      <c r="A16" s="12">
        <v>2019</v>
      </c>
      <c r="B16" s="2" t="s">
        <v>59</v>
      </c>
      <c r="C16" s="4" t="s">
        <v>78</v>
      </c>
      <c r="D16" s="2">
        <v>13</v>
      </c>
      <c r="E16" s="2">
        <v>12</v>
      </c>
      <c r="F16" s="2">
        <v>28</v>
      </c>
      <c r="G16" s="2">
        <v>19</v>
      </c>
      <c r="H16" s="2">
        <v>4</v>
      </c>
      <c r="I16" s="2">
        <v>2</v>
      </c>
      <c r="J16" s="2">
        <v>0</v>
      </c>
      <c r="K16" s="2">
        <v>0</v>
      </c>
      <c r="L16" s="2">
        <v>0</v>
      </c>
      <c r="M16" s="2">
        <v>6</v>
      </c>
      <c r="N16" s="2">
        <v>3</v>
      </c>
      <c r="O16" s="2">
        <v>0</v>
      </c>
      <c r="P16" s="2">
        <v>0</v>
      </c>
      <c r="Q16" s="2">
        <f t="shared" si="0"/>
        <v>8</v>
      </c>
      <c r="R16" s="2">
        <v>2</v>
      </c>
      <c r="S16" s="2">
        <v>9</v>
      </c>
      <c r="T16" s="2">
        <v>0</v>
      </c>
      <c r="U16" s="3">
        <f t="shared" si="1"/>
        <v>0.10526315789473684</v>
      </c>
      <c r="V16" s="3">
        <f t="shared" si="2"/>
        <v>0.39285714285714285</v>
      </c>
      <c r="W16" s="3">
        <f>SUM(Q16)/G16</f>
        <v>0.42105263157894735</v>
      </c>
      <c r="X16" s="3">
        <f t="shared" si="4"/>
        <v>0.81390977443609014</v>
      </c>
      <c r="Y16" s="2">
        <v>38</v>
      </c>
      <c r="Z16" s="2">
        <v>23</v>
      </c>
      <c r="AA16" s="2">
        <v>10</v>
      </c>
      <c r="AB16" s="2">
        <v>2</v>
      </c>
      <c r="AC16" s="2">
        <v>1</v>
      </c>
      <c r="AD16" s="2">
        <v>1</v>
      </c>
      <c r="AE16" s="2">
        <v>2</v>
      </c>
    </row>
    <row r="17" spans="1:31" x14ac:dyDescent="0.35">
      <c r="A17" s="12" t="s">
        <v>82</v>
      </c>
      <c r="B17" s="2" t="s">
        <v>68</v>
      </c>
      <c r="C17" s="4" t="s">
        <v>81</v>
      </c>
      <c r="D17" s="2">
        <v>16</v>
      </c>
      <c r="E17" s="2">
        <v>15</v>
      </c>
      <c r="F17" s="2">
        <v>31</v>
      </c>
      <c r="G17" s="2">
        <v>17</v>
      </c>
      <c r="H17" s="2">
        <v>3</v>
      </c>
      <c r="I17" s="2">
        <v>1</v>
      </c>
      <c r="J17" s="2">
        <v>0</v>
      </c>
      <c r="K17" s="2">
        <v>0</v>
      </c>
      <c r="L17" s="2">
        <v>0</v>
      </c>
      <c r="M17" s="2">
        <v>10</v>
      </c>
      <c r="N17" s="2">
        <v>3</v>
      </c>
      <c r="O17" s="2">
        <v>0</v>
      </c>
      <c r="P17" s="2">
        <v>0</v>
      </c>
      <c r="Q17" s="2">
        <f t="shared" si="0"/>
        <v>11</v>
      </c>
      <c r="R17" s="2">
        <v>4</v>
      </c>
      <c r="S17" s="2">
        <v>15</v>
      </c>
      <c r="T17" s="2">
        <v>1</v>
      </c>
      <c r="U17" s="3">
        <f t="shared" si="1"/>
        <v>5.8823529411764705E-2</v>
      </c>
      <c r="V17" s="3">
        <f t="shared" si="2"/>
        <v>0.45161290322580644</v>
      </c>
      <c r="W17" s="3">
        <f>IFERROR((K17:N17)/J17,0)</f>
        <v>0</v>
      </c>
      <c r="X17" s="3">
        <f t="shared" si="4"/>
        <v>0.45161290322580644</v>
      </c>
      <c r="Y17" s="2">
        <v>16</v>
      </c>
      <c r="Z17" s="2">
        <v>11</v>
      </c>
      <c r="AA17" s="2">
        <v>1</v>
      </c>
      <c r="AB17" s="2">
        <v>4</v>
      </c>
      <c r="AC17" s="2"/>
      <c r="AD17" s="2"/>
      <c r="AE17" s="2"/>
    </row>
    <row r="18" spans="1:31" x14ac:dyDescent="0.35">
      <c r="A18" s="12">
        <v>2019</v>
      </c>
      <c r="B18" s="2" t="s">
        <v>57</v>
      </c>
      <c r="C18" s="4" t="s">
        <v>76</v>
      </c>
      <c r="D18" s="2">
        <v>8</v>
      </c>
      <c r="E18" s="2">
        <v>4</v>
      </c>
      <c r="F18" s="2">
        <v>11</v>
      </c>
      <c r="G18" s="2">
        <v>4</v>
      </c>
      <c r="H18" s="2">
        <v>3</v>
      </c>
      <c r="I18" s="2">
        <v>0</v>
      </c>
      <c r="J18" s="2">
        <v>0</v>
      </c>
      <c r="K18" s="2">
        <v>0</v>
      </c>
      <c r="L18" s="2">
        <v>0</v>
      </c>
      <c r="M18" s="2">
        <v>5</v>
      </c>
      <c r="N18" s="2">
        <v>0</v>
      </c>
      <c r="O18" s="2">
        <v>0</v>
      </c>
      <c r="P18" s="2">
        <v>0</v>
      </c>
      <c r="Q18" s="2">
        <f t="shared" si="0"/>
        <v>5</v>
      </c>
      <c r="R18" s="2">
        <v>4</v>
      </c>
      <c r="S18" s="2">
        <v>4</v>
      </c>
      <c r="T18" s="2">
        <v>0</v>
      </c>
      <c r="U18" s="3">
        <f>IFERROR((I18:L18)/G18,0)</f>
        <v>0</v>
      </c>
      <c r="V18" s="3">
        <f t="shared" si="2"/>
        <v>0.45454545454545453</v>
      </c>
      <c r="W18" s="3">
        <f>IFERROR((K18:N18)/J18,0)</f>
        <v>0</v>
      </c>
      <c r="X18" s="3">
        <f t="shared" si="4"/>
        <v>0.45454545454545453</v>
      </c>
      <c r="Y18" s="2">
        <v>2</v>
      </c>
      <c r="Z18" s="2">
        <v>1</v>
      </c>
      <c r="AA18" s="2">
        <v>0</v>
      </c>
      <c r="AB18" s="2">
        <v>1</v>
      </c>
      <c r="AC18" s="2" t="s">
        <v>36</v>
      </c>
      <c r="AD18" s="2"/>
      <c r="AE18" s="2"/>
    </row>
    <row r="19" spans="1:31" x14ac:dyDescent="0.35">
      <c r="A19" s="12">
        <v>2019</v>
      </c>
      <c r="B19" s="2" t="s">
        <v>60</v>
      </c>
      <c r="C19" s="4" t="s">
        <v>81</v>
      </c>
      <c r="D19" s="2">
        <v>12</v>
      </c>
      <c r="E19" s="2">
        <v>0</v>
      </c>
      <c r="F19" s="2">
        <v>10</v>
      </c>
      <c r="G19" s="2">
        <v>6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2">
        <v>0</v>
      </c>
      <c r="Q19" s="2">
        <f t="shared" si="0"/>
        <v>2</v>
      </c>
      <c r="R19" s="2">
        <v>0</v>
      </c>
      <c r="S19" s="2">
        <v>6</v>
      </c>
      <c r="T19" s="2">
        <v>0</v>
      </c>
      <c r="U19" s="3">
        <f>IFERROR((I19:L19)/G19,0)</f>
        <v>0</v>
      </c>
      <c r="V19" s="3">
        <f t="shared" si="2"/>
        <v>0.2</v>
      </c>
      <c r="W19" s="3">
        <f>IFERROR((K19:N19)/J19,0)</f>
        <v>0</v>
      </c>
      <c r="X19" s="3">
        <f t="shared" si="4"/>
        <v>0.2</v>
      </c>
      <c r="Y19" s="2">
        <v>3</v>
      </c>
      <c r="Z19" s="2">
        <v>1</v>
      </c>
      <c r="AA19" s="2">
        <v>1</v>
      </c>
      <c r="AB19" s="2">
        <v>2</v>
      </c>
      <c r="AC19" s="2"/>
      <c r="AD19" s="2"/>
      <c r="AE19" s="2"/>
    </row>
    <row r="20" spans="1:31" x14ac:dyDescent="0.35">
      <c r="A20" s="12">
        <v>2019</v>
      </c>
      <c r="B20" s="2" t="s">
        <v>67</v>
      </c>
      <c r="C20" s="4" t="s">
        <v>76</v>
      </c>
      <c r="D20" s="2">
        <v>14</v>
      </c>
      <c r="E20" s="2">
        <v>10</v>
      </c>
      <c r="F20" s="2">
        <v>16</v>
      </c>
      <c r="G20" s="2">
        <v>8</v>
      </c>
      <c r="H20" s="2">
        <v>3</v>
      </c>
      <c r="I20" s="2">
        <v>0</v>
      </c>
      <c r="J20" s="2">
        <v>0</v>
      </c>
      <c r="K20" s="2">
        <v>0</v>
      </c>
      <c r="L20" s="2">
        <v>0</v>
      </c>
      <c r="M20" s="2">
        <v>7</v>
      </c>
      <c r="N20" s="2">
        <v>0</v>
      </c>
      <c r="O20" s="2">
        <v>0</v>
      </c>
      <c r="P20" s="2">
        <v>1</v>
      </c>
      <c r="Q20" s="2">
        <f t="shared" si="0"/>
        <v>7</v>
      </c>
      <c r="R20" s="2">
        <v>1</v>
      </c>
      <c r="S20" s="2">
        <v>7</v>
      </c>
      <c r="T20" s="2">
        <v>0</v>
      </c>
      <c r="U20" s="3">
        <f>IFERROR((I20:L20)/G20,0)</f>
        <v>0</v>
      </c>
      <c r="V20" s="3">
        <f t="shared" si="2"/>
        <v>0.4375</v>
      </c>
      <c r="W20" s="3">
        <f>IFERROR((K20:N20)/J20,0)</f>
        <v>0</v>
      </c>
      <c r="X20" s="3">
        <f t="shared" si="4"/>
        <v>0.4375</v>
      </c>
      <c r="Y20" s="2">
        <v>5</v>
      </c>
      <c r="Z20" s="2">
        <v>1</v>
      </c>
      <c r="AA20" s="2">
        <v>2</v>
      </c>
      <c r="AB20" s="2">
        <v>3</v>
      </c>
      <c r="AC20" s="2"/>
      <c r="AD20" s="2"/>
      <c r="AE20" s="2"/>
    </row>
    <row r="21" spans="1:31" x14ac:dyDescent="0.35">
      <c r="A21" s="12">
        <v>2020</v>
      </c>
      <c r="B21" s="2" t="s">
        <v>83</v>
      </c>
      <c r="C21" s="4" t="s">
        <v>84</v>
      </c>
      <c r="D21" s="2">
        <v>2</v>
      </c>
      <c r="E21" s="2">
        <v>2</v>
      </c>
      <c r="F21" s="2">
        <v>3</v>
      </c>
      <c r="G21" s="2">
        <v>2</v>
      </c>
      <c r="H21" s="2">
        <v>2</v>
      </c>
      <c r="I21" s="2">
        <v>0</v>
      </c>
      <c r="J21" s="2">
        <v>0</v>
      </c>
      <c r="K21" s="2">
        <v>1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f>SUM(I21+J21*2+K21*3+L21*4+M21)</f>
        <v>4</v>
      </c>
      <c r="R21" s="2">
        <v>3</v>
      </c>
      <c r="S21" s="2">
        <v>1</v>
      </c>
      <c r="T21" s="2">
        <v>0</v>
      </c>
      <c r="U21" s="3">
        <f>SUM(I21:L21)/G21</f>
        <v>0.5</v>
      </c>
      <c r="V21" s="3">
        <f>SUM(I21:N21)/F21</f>
        <v>0.66666666666666663</v>
      </c>
      <c r="W21" s="3">
        <f>SUM(Q21)/G21</f>
        <v>2</v>
      </c>
      <c r="X21" s="3">
        <f>SUM(V21:W21)</f>
        <v>2.6666666666666665</v>
      </c>
      <c r="Y21" s="2">
        <v>0</v>
      </c>
      <c r="Z21" s="2">
        <v>4</v>
      </c>
      <c r="AA21" s="2">
        <v>1</v>
      </c>
      <c r="AB21" s="2">
        <v>1</v>
      </c>
      <c r="AC21" s="2">
        <v>4</v>
      </c>
      <c r="AD21" s="2">
        <v>3</v>
      </c>
      <c r="AE21" s="2">
        <v>6</v>
      </c>
    </row>
    <row r="22" spans="1:31" x14ac:dyDescent="0.35">
      <c r="A22" s="12">
        <v>2020</v>
      </c>
      <c r="B22" s="2" t="s">
        <v>85</v>
      </c>
      <c r="C22" s="4" t="s">
        <v>86</v>
      </c>
      <c r="D22" s="2">
        <v>2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f t="shared" ref="Q22:Q35" si="5">SUM(I22+J22*2+K22*3+L22*4+M22)</f>
        <v>0</v>
      </c>
      <c r="R22" s="2">
        <v>1</v>
      </c>
      <c r="S22" s="2">
        <v>0</v>
      </c>
      <c r="T22" s="2">
        <v>0</v>
      </c>
      <c r="U22" s="3">
        <v>0</v>
      </c>
      <c r="V22" s="3">
        <v>0</v>
      </c>
      <c r="W22" s="3">
        <v>0</v>
      </c>
      <c r="X22" s="3">
        <v>0</v>
      </c>
      <c r="Y22" s="2">
        <v>0</v>
      </c>
      <c r="Z22" s="2">
        <v>0</v>
      </c>
      <c r="AA22" s="2">
        <v>0</v>
      </c>
      <c r="AB22" s="2">
        <v>0</v>
      </c>
      <c r="AC22" s="2"/>
      <c r="AD22" s="2"/>
      <c r="AE22" s="2"/>
    </row>
    <row r="23" spans="1:31" x14ac:dyDescent="0.35">
      <c r="A23" s="12">
        <v>2020</v>
      </c>
      <c r="B23" s="2" t="s">
        <v>87</v>
      </c>
      <c r="C23" s="4" t="s">
        <v>86</v>
      </c>
      <c r="D23" s="2">
        <v>2</v>
      </c>
      <c r="E23" s="2">
        <v>2</v>
      </c>
      <c r="F23" s="2">
        <v>2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f t="shared" si="5"/>
        <v>1</v>
      </c>
      <c r="R23" s="2">
        <v>0</v>
      </c>
      <c r="S23" s="2">
        <v>1</v>
      </c>
      <c r="T23" s="2">
        <v>0</v>
      </c>
      <c r="U23" s="3">
        <f>SUM(I23:L23)/G23</f>
        <v>0</v>
      </c>
      <c r="V23" s="3">
        <v>0</v>
      </c>
      <c r="W23" s="3">
        <v>0</v>
      </c>
      <c r="X23" s="3">
        <v>0</v>
      </c>
      <c r="Y23" s="2">
        <v>3</v>
      </c>
      <c r="Z23" s="2">
        <v>0</v>
      </c>
      <c r="AA23" s="2">
        <v>0</v>
      </c>
      <c r="AB23" s="2">
        <v>3</v>
      </c>
      <c r="AC23" s="2"/>
      <c r="AD23" s="2"/>
      <c r="AE23" s="2"/>
    </row>
    <row r="24" spans="1:31" s="10" customFormat="1" x14ac:dyDescent="0.35">
      <c r="A24" s="12">
        <v>2020</v>
      </c>
      <c r="B24" s="2" t="s">
        <v>88</v>
      </c>
      <c r="C24" s="4" t="s">
        <v>86</v>
      </c>
      <c r="D24" s="2">
        <v>2</v>
      </c>
      <c r="E24" s="2">
        <v>0</v>
      </c>
      <c r="F24" s="2">
        <v>1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f t="shared" si="5"/>
        <v>1</v>
      </c>
      <c r="R24" s="2">
        <v>0</v>
      </c>
      <c r="S24" s="2">
        <v>0</v>
      </c>
      <c r="T24" s="2">
        <v>0</v>
      </c>
      <c r="U24" s="3">
        <v>0</v>
      </c>
      <c r="V24" s="3">
        <v>0</v>
      </c>
      <c r="W24" s="3">
        <v>0</v>
      </c>
      <c r="X24" s="3">
        <v>0</v>
      </c>
      <c r="Y24" s="2">
        <v>0</v>
      </c>
      <c r="Z24" s="2">
        <v>0</v>
      </c>
      <c r="AA24" s="2">
        <v>0</v>
      </c>
      <c r="AB24" s="2">
        <v>0</v>
      </c>
      <c r="AC24" s="2"/>
      <c r="AD24" s="2"/>
      <c r="AE24" s="2"/>
    </row>
    <row r="25" spans="1:31" s="10" customFormat="1" x14ac:dyDescent="0.35">
      <c r="A25" s="12">
        <v>2020</v>
      </c>
      <c r="B25" s="2" t="s">
        <v>89</v>
      </c>
      <c r="C25" s="4" t="s">
        <v>90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3">
        <v>0</v>
      </c>
      <c r="V25" s="3">
        <v>0</v>
      </c>
      <c r="W25" s="3">
        <v>0</v>
      </c>
      <c r="X25" s="3">
        <v>0</v>
      </c>
      <c r="Y25" s="2">
        <v>0</v>
      </c>
      <c r="Z25" s="2">
        <v>0</v>
      </c>
      <c r="AA25" s="2">
        <v>0</v>
      </c>
      <c r="AB25" s="2">
        <v>0</v>
      </c>
      <c r="AC25" s="2"/>
      <c r="AD25" s="2"/>
      <c r="AE25" s="2"/>
    </row>
    <row r="26" spans="1:31" x14ac:dyDescent="0.35">
      <c r="A26" s="12">
        <v>2020</v>
      </c>
      <c r="B26" s="2" t="s">
        <v>91</v>
      </c>
      <c r="C26" s="4" t="s">
        <v>86</v>
      </c>
      <c r="D26" s="2">
        <v>2</v>
      </c>
      <c r="E26" s="2">
        <v>2</v>
      </c>
      <c r="F26" s="2">
        <v>3</v>
      </c>
      <c r="G26" s="2">
        <v>1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2</v>
      </c>
      <c r="N26" s="2">
        <v>0</v>
      </c>
      <c r="O26" s="2">
        <v>0</v>
      </c>
      <c r="P26" s="2">
        <v>0</v>
      </c>
      <c r="Q26" s="2">
        <f t="shared" si="5"/>
        <v>2</v>
      </c>
      <c r="R26" s="2">
        <v>1</v>
      </c>
      <c r="S26" s="2">
        <v>1</v>
      </c>
      <c r="T26" s="2">
        <v>0</v>
      </c>
      <c r="U26" s="3">
        <f t="shared" ref="U26:U31" si="6">SUM(I26:L26)/G26</f>
        <v>0</v>
      </c>
      <c r="V26" s="3">
        <v>0</v>
      </c>
      <c r="W26" s="3">
        <v>0</v>
      </c>
      <c r="X26" s="3">
        <v>0</v>
      </c>
      <c r="Y26" s="2">
        <v>1</v>
      </c>
      <c r="Z26" s="2">
        <v>0</v>
      </c>
      <c r="AA26" s="2">
        <v>1</v>
      </c>
      <c r="AB26" s="2">
        <v>0</v>
      </c>
      <c r="AC26" s="2"/>
      <c r="AD26" s="2"/>
      <c r="AE26" s="2"/>
    </row>
    <row r="27" spans="1:31" x14ac:dyDescent="0.35">
      <c r="A27" s="12">
        <v>2020</v>
      </c>
      <c r="B27" s="2" t="s">
        <v>92</v>
      </c>
      <c r="C27" s="4" t="s">
        <v>84</v>
      </c>
      <c r="D27" s="2">
        <v>2</v>
      </c>
      <c r="E27" s="2">
        <v>2</v>
      </c>
      <c r="F27" s="2">
        <v>4</v>
      </c>
      <c r="G27" s="2">
        <v>4</v>
      </c>
      <c r="H27" s="2">
        <v>2</v>
      </c>
      <c r="I27" s="2">
        <v>2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f t="shared" si="5"/>
        <v>5</v>
      </c>
      <c r="R27" s="2">
        <v>2</v>
      </c>
      <c r="S27" s="2">
        <v>0</v>
      </c>
      <c r="T27" s="2">
        <v>0</v>
      </c>
      <c r="U27" s="3">
        <f t="shared" si="6"/>
        <v>0.75</v>
      </c>
      <c r="V27" s="3">
        <f>SUM(I27:N27)/F27</f>
        <v>0.75</v>
      </c>
      <c r="W27" s="3">
        <f>SUM(Q27)/G27</f>
        <v>1.25</v>
      </c>
      <c r="X27" s="3">
        <f>SUM(V27:W27)</f>
        <v>2</v>
      </c>
      <c r="Y27" s="2">
        <v>3</v>
      </c>
      <c r="Z27" s="2">
        <v>8</v>
      </c>
      <c r="AA27" s="2">
        <v>1</v>
      </c>
      <c r="AB27" s="2">
        <v>1</v>
      </c>
      <c r="AC27" s="2">
        <v>0</v>
      </c>
      <c r="AD27" s="2">
        <v>0</v>
      </c>
      <c r="AE27" s="2">
        <v>2</v>
      </c>
    </row>
    <row r="28" spans="1:31" x14ac:dyDescent="0.35">
      <c r="A28" s="12">
        <v>2020</v>
      </c>
      <c r="B28" s="2" t="s">
        <v>93</v>
      </c>
      <c r="C28" s="4" t="s">
        <v>86</v>
      </c>
      <c r="D28" s="2">
        <v>2</v>
      </c>
      <c r="E28" s="2">
        <v>2</v>
      </c>
      <c r="F28" s="2">
        <v>5</v>
      </c>
      <c r="G28" s="2">
        <v>2</v>
      </c>
      <c r="H28" s="2">
        <v>3</v>
      </c>
      <c r="I28" s="2">
        <v>1</v>
      </c>
      <c r="J28" s="2">
        <v>0</v>
      </c>
      <c r="K28" s="2">
        <v>0</v>
      </c>
      <c r="L28" s="2">
        <v>0</v>
      </c>
      <c r="M28" s="2">
        <v>3</v>
      </c>
      <c r="N28" s="2">
        <v>0</v>
      </c>
      <c r="O28" s="2">
        <v>0</v>
      </c>
      <c r="P28" s="2">
        <v>0</v>
      </c>
      <c r="Q28" s="2">
        <f t="shared" si="5"/>
        <v>4</v>
      </c>
      <c r="R28" s="2">
        <v>0</v>
      </c>
      <c r="S28" s="2">
        <v>1</v>
      </c>
      <c r="T28" s="2">
        <v>0</v>
      </c>
      <c r="U28" s="3">
        <f t="shared" si="6"/>
        <v>0.5</v>
      </c>
      <c r="V28" s="3">
        <f>SUM(I28:N28)/F28</f>
        <v>0.8</v>
      </c>
      <c r="W28" s="3">
        <f>SUM(Q28)/G28</f>
        <v>2</v>
      </c>
      <c r="X28" s="3">
        <f>SUM(V28:W28)</f>
        <v>2.8</v>
      </c>
      <c r="Y28" s="2">
        <v>2</v>
      </c>
      <c r="Z28" s="2">
        <v>1</v>
      </c>
      <c r="AA28" s="2">
        <v>1</v>
      </c>
      <c r="AB28" s="2">
        <v>0</v>
      </c>
      <c r="AC28" s="2"/>
      <c r="AD28" s="2"/>
      <c r="AE28" s="2"/>
    </row>
    <row r="29" spans="1:31" x14ac:dyDescent="0.35">
      <c r="A29" s="12">
        <v>2020</v>
      </c>
      <c r="B29" s="2" t="s">
        <v>94</v>
      </c>
      <c r="C29" s="4" t="s">
        <v>86</v>
      </c>
      <c r="D29" s="2">
        <v>1</v>
      </c>
      <c r="E29" s="2">
        <v>1</v>
      </c>
      <c r="F29" s="2">
        <v>2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f t="shared" si="5"/>
        <v>0</v>
      </c>
      <c r="R29" s="2">
        <v>0</v>
      </c>
      <c r="S29" s="2">
        <v>1</v>
      </c>
      <c r="T29" s="2">
        <v>0</v>
      </c>
      <c r="U29" s="3">
        <f t="shared" si="6"/>
        <v>0</v>
      </c>
      <c r="V29" s="3">
        <f>SUM(I29:N29)/F29</f>
        <v>0</v>
      </c>
      <c r="W29" s="3">
        <f>SUM(Q29)/G29</f>
        <v>0</v>
      </c>
      <c r="X29" s="3">
        <f>SUM(V29:W29)</f>
        <v>0</v>
      </c>
      <c r="Y29" s="2">
        <v>0</v>
      </c>
      <c r="Z29" s="2">
        <v>0</v>
      </c>
      <c r="AA29" s="2">
        <v>0</v>
      </c>
      <c r="AB29" s="2">
        <v>0</v>
      </c>
      <c r="AC29" s="2"/>
      <c r="AD29" s="2"/>
      <c r="AE29" s="2"/>
    </row>
    <row r="30" spans="1:31" x14ac:dyDescent="0.35">
      <c r="A30" s="12">
        <v>2020</v>
      </c>
      <c r="B30" s="2" t="s">
        <v>95</v>
      </c>
      <c r="C30" s="4" t="s">
        <v>86</v>
      </c>
      <c r="D30" s="2">
        <v>2</v>
      </c>
      <c r="E30" s="2">
        <v>1</v>
      </c>
      <c r="F30" s="2">
        <v>3</v>
      </c>
      <c r="G30" s="2">
        <v>3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f t="shared" si="5"/>
        <v>0</v>
      </c>
      <c r="R30" s="2">
        <v>0</v>
      </c>
      <c r="S30" s="2">
        <v>1</v>
      </c>
      <c r="T30" s="2">
        <v>0</v>
      </c>
      <c r="U30" s="3">
        <f t="shared" si="6"/>
        <v>0</v>
      </c>
      <c r="V30" s="3">
        <f>SUM(I30:N30)/F30</f>
        <v>0</v>
      </c>
      <c r="W30" s="3">
        <f>SUM(Q30)/G30</f>
        <v>0</v>
      </c>
      <c r="X30" s="3">
        <f>SUM(V30:W30)</f>
        <v>0</v>
      </c>
      <c r="Y30" s="2">
        <v>1</v>
      </c>
      <c r="Z30" s="2">
        <v>0</v>
      </c>
      <c r="AA30" s="2">
        <v>0</v>
      </c>
      <c r="AB30" s="2">
        <v>1</v>
      </c>
      <c r="AC30" s="2"/>
      <c r="AD30" s="2"/>
      <c r="AE30" s="2"/>
    </row>
    <row r="31" spans="1:31" x14ac:dyDescent="0.35">
      <c r="A31" s="12">
        <v>2020</v>
      </c>
      <c r="B31" s="2" t="s">
        <v>96</v>
      </c>
      <c r="C31" s="4" t="s">
        <v>86</v>
      </c>
      <c r="D31" s="2">
        <v>2</v>
      </c>
      <c r="E31" s="2">
        <v>2</v>
      </c>
      <c r="F31" s="2">
        <v>3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f t="shared" si="5"/>
        <v>1</v>
      </c>
      <c r="R31" s="2">
        <v>1</v>
      </c>
      <c r="S31" s="2">
        <v>2</v>
      </c>
      <c r="T31" s="2">
        <v>0</v>
      </c>
      <c r="U31" s="3">
        <f t="shared" si="6"/>
        <v>0</v>
      </c>
      <c r="V31" s="3">
        <f>SUM(I31:N31)/F31</f>
        <v>0.33333333333333331</v>
      </c>
      <c r="W31" s="3">
        <f>SUM(Q31)/G31</f>
        <v>0.5</v>
      </c>
      <c r="X31" s="3">
        <f>SUM(V31:W31)</f>
        <v>0.83333333333333326</v>
      </c>
      <c r="Y31" s="2">
        <v>4</v>
      </c>
      <c r="Z31" s="2">
        <v>0</v>
      </c>
      <c r="AA31" s="2">
        <v>1</v>
      </c>
      <c r="AB31" s="2">
        <v>3</v>
      </c>
      <c r="AC31" s="2"/>
      <c r="AD31" s="2"/>
      <c r="AE31" s="2"/>
    </row>
    <row r="32" spans="1:31" ht="15.9" customHeight="1" x14ac:dyDescent="0.35">
      <c r="A32" s="12">
        <v>2020</v>
      </c>
      <c r="B32" s="2" t="s">
        <v>97</v>
      </c>
      <c r="C32" s="4" t="s">
        <v>86</v>
      </c>
      <c r="D32" s="2">
        <v>2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2">
        <v>0</v>
      </c>
      <c r="Q32" s="2">
        <f t="shared" si="5"/>
        <v>1</v>
      </c>
      <c r="R32" s="2">
        <v>0</v>
      </c>
      <c r="S32" s="2">
        <v>0</v>
      </c>
      <c r="T32" s="2">
        <v>0</v>
      </c>
      <c r="U32" s="3">
        <v>0</v>
      </c>
      <c r="V32" s="3">
        <v>0</v>
      </c>
      <c r="W32" s="3">
        <v>0</v>
      </c>
      <c r="X32" s="3">
        <v>0</v>
      </c>
      <c r="Y32" s="2">
        <v>0</v>
      </c>
      <c r="Z32" s="2">
        <v>0</v>
      </c>
      <c r="AA32" s="2">
        <v>0</v>
      </c>
      <c r="AB32" s="2">
        <v>0</v>
      </c>
      <c r="AC32" s="2"/>
      <c r="AD32" s="2"/>
      <c r="AE32" s="2"/>
    </row>
    <row r="33" spans="1:31" x14ac:dyDescent="0.35">
      <c r="A33" s="12">
        <v>2020</v>
      </c>
      <c r="B33" s="2" t="s">
        <v>98</v>
      </c>
      <c r="C33" s="4" t="s">
        <v>86</v>
      </c>
      <c r="D33" s="2">
        <v>2</v>
      </c>
      <c r="E33" s="2">
        <v>0</v>
      </c>
      <c r="F33" s="2">
        <v>1</v>
      </c>
      <c r="G33" s="2">
        <v>1</v>
      </c>
      <c r="H33" s="2">
        <v>1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f t="shared" si="5"/>
        <v>1</v>
      </c>
      <c r="R33" s="2">
        <v>0</v>
      </c>
      <c r="S33" s="2">
        <v>0</v>
      </c>
      <c r="T33" s="2">
        <v>0</v>
      </c>
      <c r="U33" s="3">
        <f>SUM(I33:L33)/G33</f>
        <v>1</v>
      </c>
      <c r="V33" s="3">
        <f>SUM(I33:N33)/F33</f>
        <v>1</v>
      </c>
      <c r="W33" s="3">
        <f>SUM(Q33)/G33</f>
        <v>1</v>
      </c>
      <c r="X33" s="3">
        <f>SUM(V33:W33)</f>
        <v>2</v>
      </c>
      <c r="Y33" s="2">
        <v>0</v>
      </c>
      <c r="Z33" s="2">
        <v>0</v>
      </c>
      <c r="AA33" s="2">
        <v>0</v>
      </c>
      <c r="AB33" s="2">
        <v>0</v>
      </c>
      <c r="AC33" s="2"/>
      <c r="AD33" s="2"/>
      <c r="AE33" s="2"/>
    </row>
    <row r="34" spans="1:31" x14ac:dyDescent="0.35">
      <c r="A34" s="12">
        <v>2020</v>
      </c>
      <c r="B34" s="2" t="s">
        <v>99</v>
      </c>
      <c r="C34" s="4" t="s">
        <v>86</v>
      </c>
      <c r="D34" s="2">
        <v>1</v>
      </c>
      <c r="E34" s="2">
        <v>0</v>
      </c>
      <c r="F34" s="2">
        <v>1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2">
        <f t="shared" si="5"/>
        <v>1</v>
      </c>
      <c r="R34" s="2">
        <v>1</v>
      </c>
      <c r="S34" s="2">
        <v>0</v>
      </c>
      <c r="T34" s="2">
        <v>0</v>
      </c>
      <c r="U34" s="3">
        <v>0</v>
      </c>
      <c r="V34" s="3">
        <v>0</v>
      </c>
      <c r="W34" s="3">
        <v>0</v>
      </c>
      <c r="X34" s="3">
        <v>0</v>
      </c>
      <c r="Y34" s="2">
        <v>0</v>
      </c>
      <c r="Z34" s="2">
        <v>0</v>
      </c>
      <c r="AA34" s="2">
        <v>0</v>
      </c>
      <c r="AB34" s="2">
        <v>0</v>
      </c>
      <c r="AC34" s="2"/>
      <c r="AD34" s="2"/>
      <c r="AE34" s="2"/>
    </row>
    <row r="35" spans="1:31" x14ac:dyDescent="0.35">
      <c r="A35" s="13">
        <v>2020</v>
      </c>
      <c r="B35" s="2" t="s">
        <v>100</v>
      </c>
      <c r="C35" s="4" t="s">
        <v>86</v>
      </c>
      <c r="D35" s="2">
        <v>2</v>
      </c>
      <c r="E35" s="2">
        <v>0</v>
      </c>
      <c r="F35" s="2">
        <v>1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2">
        <f t="shared" si="5"/>
        <v>1</v>
      </c>
      <c r="R35" s="2">
        <v>1</v>
      </c>
      <c r="S35" s="2">
        <v>0</v>
      </c>
      <c r="T35" s="2">
        <v>0</v>
      </c>
      <c r="U35" s="3">
        <v>0</v>
      </c>
      <c r="V35" s="3">
        <v>0</v>
      </c>
      <c r="W35" s="3">
        <v>0</v>
      </c>
      <c r="X35" s="3">
        <v>0</v>
      </c>
      <c r="Y35" s="2">
        <v>0</v>
      </c>
      <c r="Z35" s="2">
        <v>0</v>
      </c>
      <c r="AA35" s="2">
        <v>0</v>
      </c>
      <c r="AB35" s="2">
        <v>0</v>
      </c>
      <c r="AC35" s="2"/>
      <c r="AD35" s="2"/>
      <c r="AE35" s="2"/>
    </row>
    <row r="36" spans="1:31" x14ac:dyDescent="0.3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35">
      <c r="A37" s="1"/>
    </row>
    <row r="38" spans="1:31" x14ac:dyDescent="0.35">
      <c r="A38" s="1"/>
    </row>
    <row r="39" spans="1:31" x14ac:dyDescent="0.35">
      <c r="A39" s="11"/>
      <c r="B39" s="8" t="s">
        <v>37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35">
      <c r="A40" s="12"/>
      <c r="B40" s="12"/>
      <c r="C40" s="12" t="s">
        <v>36</v>
      </c>
      <c r="D40" s="12" t="s">
        <v>36</v>
      </c>
      <c r="E40" s="12"/>
      <c r="F40" s="12"/>
      <c r="G40" s="12" t="s">
        <v>2</v>
      </c>
      <c r="H40" s="12"/>
      <c r="I40" s="12" t="s">
        <v>2</v>
      </c>
      <c r="J40" s="12" t="s">
        <v>38</v>
      </c>
      <c r="K40" s="12" t="s">
        <v>39</v>
      </c>
      <c r="L40" s="12"/>
      <c r="M40" s="12"/>
      <c r="N40" s="12" t="s">
        <v>40</v>
      </c>
      <c r="O40" s="12"/>
      <c r="P40" s="12"/>
      <c r="Q40" s="12" t="s">
        <v>41</v>
      </c>
      <c r="R40" s="12" t="s">
        <v>42</v>
      </c>
      <c r="S40" s="12" t="s">
        <v>43</v>
      </c>
      <c r="T40" s="12" t="s">
        <v>44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35">
      <c r="A41" s="12" t="s">
        <v>75</v>
      </c>
      <c r="B41" s="12" t="s">
        <v>12</v>
      </c>
      <c r="C41" s="12" t="s">
        <v>45</v>
      </c>
      <c r="D41" s="12" t="s">
        <v>46</v>
      </c>
      <c r="E41" s="12" t="s">
        <v>47</v>
      </c>
      <c r="F41" s="12" t="s">
        <v>48</v>
      </c>
      <c r="G41" s="12" t="s">
        <v>15</v>
      </c>
      <c r="H41" s="12" t="s">
        <v>23</v>
      </c>
      <c r="I41" s="12" t="s">
        <v>49</v>
      </c>
      <c r="J41" s="12" t="s">
        <v>50</v>
      </c>
      <c r="K41" s="12" t="s">
        <v>51</v>
      </c>
      <c r="L41" s="12" t="s">
        <v>52</v>
      </c>
      <c r="M41" s="12" t="s">
        <v>53</v>
      </c>
      <c r="N41" s="12" t="s">
        <v>53</v>
      </c>
      <c r="O41" s="12" t="s">
        <v>21</v>
      </c>
      <c r="P41" s="12" t="s">
        <v>22</v>
      </c>
      <c r="Q41" s="12" t="s">
        <v>54</v>
      </c>
      <c r="R41" s="12" t="s">
        <v>55</v>
      </c>
      <c r="S41" s="12" t="s">
        <v>17</v>
      </c>
      <c r="T41" s="12" t="s">
        <v>28</v>
      </c>
      <c r="U41" s="12" t="s">
        <v>74</v>
      </c>
      <c r="V41" s="12" t="s">
        <v>35</v>
      </c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35">
      <c r="A42" s="12">
        <v>2019</v>
      </c>
      <c r="B42" s="2" t="s">
        <v>59</v>
      </c>
      <c r="C42" s="2">
        <v>1</v>
      </c>
      <c r="D42" s="2">
        <v>5</v>
      </c>
      <c r="E42" s="5">
        <f>SUM(N42/K42)*7</f>
        <v>15.959999999999999</v>
      </c>
      <c r="F42" s="2">
        <v>6</v>
      </c>
      <c r="G42" s="2">
        <v>6</v>
      </c>
      <c r="H42" s="2">
        <v>12</v>
      </c>
      <c r="I42" s="2">
        <v>0</v>
      </c>
      <c r="J42" s="2">
        <v>0</v>
      </c>
      <c r="K42" s="2">
        <v>25</v>
      </c>
      <c r="L42" s="2">
        <v>35</v>
      </c>
      <c r="M42" s="2">
        <v>77</v>
      </c>
      <c r="N42" s="2">
        <v>57</v>
      </c>
      <c r="O42" s="2">
        <v>1</v>
      </c>
      <c r="P42" s="2">
        <v>59</v>
      </c>
      <c r="Q42" s="2">
        <v>22</v>
      </c>
      <c r="R42" s="2">
        <v>16</v>
      </c>
      <c r="S42" s="2">
        <v>184</v>
      </c>
      <c r="T42" s="3">
        <f>IFERROR((L42)/S42,0)</f>
        <v>0.19021739130434784</v>
      </c>
      <c r="U42" s="2">
        <v>225</v>
      </c>
      <c r="V42" s="2">
        <v>384</v>
      </c>
    </row>
    <row r="43" spans="1:31" x14ac:dyDescent="0.35">
      <c r="A43" s="12">
        <v>2019</v>
      </c>
      <c r="B43" s="2" t="s">
        <v>63</v>
      </c>
      <c r="C43" s="2">
        <v>1</v>
      </c>
      <c r="D43" s="2">
        <v>4</v>
      </c>
      <c r="E43" s="5">
        <f>SUM(N43/K43)*7</f>
        <v>18.772727272727273</v>
      </c>
      <c r="F43" s="2">
        <v>6</v>
      </c>
      <c r="G43" s="2">
        <v>6</v>
      </c>
      <c r="H43" s="2">
        <v>7</v>
      </c>
      <c r="I43" s="2">
        <v>1</v>
      </c>
      <c r="J43" s="2">
        <v>1</v>
      </c>
      <c r="K43" s="2">
        <v>22</v>
      </c>
      <c r="L43" s="2">
        <v>49</v>
      </c>
      <c r="M43" s="2">
        <v>71</v>
      </c>
      <c r="N43" s="2">
        <v>59</v>
      </c>
      <c r="O43" s="2">
        <v>1</v>
      </c>
      <c r="P43" s="2">
        <v>49</v>
      </c>
      <c r="Q43" s="2">
        <v>8</v>
      </c>
      <c r="R43" s="2">
        <v>2</v>
      </c>
      <c r="S43" s="2">
        <v>169</v>
      </c>
      <c r="T43" s="3">
        <f>SUM(L43/S43)</f>
        <v>0.28994082840236685</v>
      </c>
      <c r="U43" s="2">
        <v>166</v>
      </c>
      <c r="V43" s="2">
        <v>306</v>
      </c>
    </row>
    <row r="44" spans="1:31" x14ac:dyDescent="0.35">
      <c r="A44" s="12">
        <v>2019</v>
      </c>
      <c r="B44" s="2" t="s">
        <v>61</v>
      </c>
      <c r="C44" s="2">
        <v>0</v>
      </c>
      <c r="D44" s="2">
        <v>3</v>
      </c>
      <c r="E44" s="5">
        <f>SUM(N44/K44)*7</f>
        <v>19.923076923076923</v>
      </c>
      <c r="F44" s="2">
        <v>3</v>
      </c>
      <c r="G44" s="2">
        <v>3</v>
      </c>
      <c r="H44" s="2">
        <v>3</v>
      </c>
      <c r="I44" s="2">
        <v>0</v>
      </c>
      <c r="J44" s="2">
        <v>0</v>
      </c>
      <c r="K44" s="2">
        <v>13</v>
      </c>
      <c r="L44" s="2">
        <v>46</v>
      </c>
      <c r="M44" s="2">
        <v>49</v>
      </c>
      <c r="N44" s="2">
        <v>37</v>
      </c>
      <c r="O44" s="2">
        <v>2</v>
      </c>
      <c r="P44" s="2">
        <v>23</v>
      </c>
      <c r="Q44" s="2">
        <v>4</v>
      </c>
      <c r="R44" s="2">
        <v>3</v>
      </c>
      <c r="S44" s="2">
        <v>107</v>
      </c>
      <c r="T44" s="3">
        <f>SUM(L44/S44)</f>
        <v>0.42990654205607476</v>
      </c>
      <c r="U44" s="2">
        <v>87</v>
      </c>
      <c r="V44" s="2">
        <v>108</v>
      </c>
    </row>
    <row r="45" spans="1:31" x14ac:dyDescent="0.35">
      <c r="A45" s="12">
        <v>2020</v>
      </c>
      <c r="B45" s="2" t="s">
        <v>101</v>
      </c>
      <c r="C45" s="2">
        <v>1</v>
      </c>
      <c r="D45" s="2">
        <v>0</v>
      </c>
      <c r="E45" s="5">
        <v>0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3</v>
      </c>
      <c r="L45" s="2">
        <v>0</v>
      </c>
      <c r="M45" s="2">
        <v>1</v>
      </c>
      <c r="N45" s="2">
        <v>0</v>
      </c>
      <c r="O45" s="2">
        <v>0</v>
      </c>
      <c r="P45" s="2">
        <v>3</v>
      </c>
      <c r="Q45" s="2">
        <v>7</v>
      </c>
      <c r="R45" s="2">
        <v>1</v>
      </c>
      <c r="S45" s="2">
        <v>12</v>
      </c>
      <c r="T45" s="3">
        <f>SUM(L45/S45)</f>
        <v>0</v>
      </c>
      <c r="U45" s="2">
        <v>31</v>
      </c>
      <c r="V45" s="2">
        <v>27</v>
      </c>
    </row>
    <row r="46" spans="1:31" x14ac:dyDescent="0.35">
      <c r="A46" s="13">
        <v>2020</v>
      </c>
      <c r="B46" s="2" t="s">
        <v>102</v>
      </c>
      <c r="C46" s="2">
        <v>0</v>
      </c>
      <c r="D46" s="2">
        <v>0</v>
      </c>
      <c r="E46" s="5">
        <f>SUM(N46/K46)*7</f>
        <v>14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3</v>
      </c>
      <c r="M46" s="2">
        <v>4</v>
      </c>
      <c r="N46" s="2">
        <v>2</v>
      </c>
      <c r="O46" s="2">
        <v>0</v>
      </c>
      <c r="P46" s="2">
        <v>1</v>
      </c>
      <c r="Q46" s="2">
        <v>1</v>
      </c>
      <c r="R46" s="2">
        <v>0</v>
      </c>
      <c r="S46" s="2">
        <v>8</v>
      </c>
      <c r="T46" s="3">
        <f>SUM(L46/S46)</f>
        <v>0.375</v>
      </c>
      <c r="U46" s="2">
        <v>11</v>
      </c>
      <c r="V46" s="2">
        <v>12</v>
      </c>
    </row>
    <row r="47" spans="1:31" x14ac:dyDescent="0.35">
      <c r="A47" s="13">
        <v>2020</v>
      </c>
      <c r="B47" s="2" t="s">
        <v>103</v>
      </c>
      <c r="C47" s="2">
        <v>0</v>
      </c>
      <c r="D47" s="2">
        <v>1</v>
      </c>
      <c r="E47" s="5">
        <f>SUM(N47/K47)*7</f>
        <v>56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3</v>
      </c>
      <c r="L47" s="2">
        <v>18</v>
      </c>
      <c r="M47" s="2">
        <v>31</v>
      </c>
      <c r="N47" s="2">
        <v>24</v>
      </c>
      <c r="O47" s="2">
        <v>2</v>
      </c>
      <c r="P47" s="2">
        <v>5</v>
      </c>
      <c r="Q47" s="2">
        <v>4</v>
      </c>
      <c r="R47" s="2">
        <v>3</v>
      </c>
      <c r="S47" s="2">
        <v>44</v>
      </c>
      <c r="T47" s="3">
        <f>SUM(L47/S47)</f>
        <v>0.40909090909090912</v>
      </c>
      <c r="U47" s="2">
        <v>78</v>
      </c>
      <c r="V47" s="2">
        <v>60</v>
      </c>
    </row>
    <row r="48" spans="1:31" x14ac:dyDescent="0.35">
      <c r="B48" s="4" t="s">
        <v>71</v>
      </c>
      <c r="C48" s="2">
        <f>SUM(C42:C47)</f>
        <v>3</v>
      </c>
      <c r="D48" s="2">
        <f>SUM(D42:D47)</f>
        <v>13</v>
      </c>
      <c r="E48" s="5">
        <f>AVERAGE(E42:E45)</f>
        <v>13.663951048951049</v>
      </c>
      <c r="F48" s="2">
        <f>SUM(F42:F47)</f>
        <v>18</v>
      </c>
      <c r="G48" s="2">
        <f>SUM(G42:G47)</f>
        <v>17</v>
      </c>
      <c r="H48" s="2">
        <f>SUM(H42:H47)</f>
        <v>22</v>
      </c>
      <c r="I48" s="2">
        <f>SUM(I42:I47)</f>
        <v>1</v>
      </c>
      <c r="J48" s="2">
        <f>SUM(J42:J47)</f>
        <v>1</v>
      </c>
      <c r="K48" s="2">
        <f>SUM(K42:K47)</f>
        <v>67</v>
      </c>
      <c r="L48" s="2">
        <f>SUM(L42:L47)</f>
        <v>151</v>
      </c>
      <c r="M48" s="2">
        <f>SUM(M42:M47)</f>
        <v>233</v>
      </c>
      <c r="N48" s="2">
        <f>SUM(N42:N47)</f>
        <v>179</v>
      </c>
      <c r="O48" s="2">
        <f>SUM(O42:O47)</f>
        <v>6</v>
      </c>
      <c r="P48" s="2">
        <f>SUM(P42:P47)</f>
        <v>140</v>
      </c>
      <c r="Q48" s="2">
        <f>SUM(Q42:Q47)</f>
        <v>46</v>
      </c>
      <c r="R48" s="2">
        <f>SUM(R42:R47)</f>
        <v>25</v>
      </c>
      <c r="S48" s="2">
        <f>SUM(S42:S47)</f>
        <v>524</v>
      </c>
      <c r="T48" s="3">
        <f>AVERAGE(T42:T43)</f>
        <v>0.24007910985335734</v>
      </c>
      <c r="U48" s="2">
        <f>SUM(U42:U47)</f>
        <v>598</v>
      </c>
      <c r="V48" s="2">
        <f>SUM(V42:V47)</f>
        <v>897</v>
      </c>
    </row>
  </sheetData>
  <sortState xmlns:xlrd2="http://schemas.microsoft.com/office/spreadsheetml/2017/richdata2" ref="A7:AE20">
    <sortCondition descending="1" ref="U7:U20"/>
  </sortState>
  <mergeCells count="2">
    <mergeCell ref="B1:E1"/>
    <mergeCell ref="AC4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McColgan</dc:creator>
  <cp:lastModifiedBy>Michael McColgan</cp:lastModifiedBy>
  <dcterms:created xsi:type="dcterms:W3CDTF">2019-05-13T14:15:20Z</dcterms:created>
  <dcterms:modified xsi:type="dcterms:W3CDTF">2020-03-11T11:13:31Z</dcterms:modified>
</cp:coreProperties>
</file>